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veS\Documents\Dave Scot reviews of pubs\"/>
    </mc:Choice>
  </mc:AlternateContent>
  <bookViews>
    <workbookView xWindow="0" yWindow="0" windowWidth="405" windowHeight="10305" activeTab="1"/>
  </bookViews>
  <sheets>
    <sheet name="Supply and Demand" sheetId="1" r:id="rId1"/>
    <sheet name="Reconciliatio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2" l="1"/>
  <c r="K5" i="2"/>
  <c r="K6" i="2"/>
  <c r="K7" i="2"/>
  <c r="K8" i="2"/>
  <c r="K9" i="2"/>
  <c r="N10" i="1" l="1"/>
  <c r="K3" i="2" s="1"/>
  <c r="H12" i="1" l="1"/>
  <c r="C9" i="2" l="1"/>
  <c r="C8" i="2"/>
  <c r="C7" i="2"/>
  <c r="N15" i="1" l="1"/>
  <c r="D3" i="2" l="1"/>
  <c r="H10" i="1"/>
  <c r="D5" i="2" l="1"/>
  <c r="D4" i="2"/>
  <c r="D6" i="2"/>
  <c r="D7" i="2"/>
  <c r="D8" i="2"/>
  <c r="D9" i="2"/>
  <c r="C4" i="2"/>
  <c r="C5" i="2"/>
  <c r="C6" i="2"/>
  <c r="C3" i="2"/>
  <c r="E3" i="2" s="1"/>
  <c r="F3" i="2" s="1"/>
  <c r="E5" i="2" l="1"/>
  <c r="F5" i="2" s="1"/>
  <c r="J5" i="2" s="1"/>
  <c r="H3" i="2"/>
  <c r="I3" i="2" s="1"/>
  <c r="J3" i="2"/>
  <c r="L3" i="2" s="1"/>
  <c r="E6" i="2"/>
  <c r="N16" i="1"/>
  <c r="N14" i="1"/>
  <c r="H16" i="1"/>
  <c r="H15" i="1"/>
  <c r="H14" i="1"/>
  <c r="H13" i="1"/>
  <c r="H11" i="1"/>
  <c r="N12" i="1"/>
  <c r="N11" i="1"/>
  <c r="N13" i="1"/>
  <c r="E9" i="2"/>
  <c r="F9" i="2" s="1"/>
  <c r="E8" i="2"/>
  <c r="E7" i="2"/>
  <c r="E4" i="2"/>
  <c r="F4" i="2" l="1"/>
  <c r="J4" i="2" s="1"/>
  <c r="L4" i="2" s="1"/>
  <c r="F7" i="2"/>
  <c r="J7" i="2" s="1"/>
  <c r="L7" i="2" s="1"/>
  <c r="F8" i="2"/>
  <c r="J8" i="2" s="1"/>
  <c r="L8" i="2" s="1"/>
  <c r="H5" i="2"/>
  <c r="I5" i="2" s="1"/>
  <c r="H9" i="2"/>
  <c r="I9" i="2" s="1"/>
  <c r="J9" i="2"/>
  <c r="L9" i="2" s="1"/>
  <c r="H8" i="2"/>
  <c r="I8" i="2" s="1"/>
  <c r="L5" i="2"/>
  <c r="F6" i="2"/>
  <c r="H4" i="2" l="1"/>
  <c r="I4" i="2" s="1"/>
  <c r="H7" i="2"/>
  <c r="I7" i="2" s="1"/>
  <c r="J6" i="2"/>
  <c r="L6" i="2" s="1"/>
  <c r="H6" i="2"/>
  <c r="I6" i="2" s="1"/>
</calcChain>
</file>

<file path=xl/sharedStrings.xml><?xml version="1.0" encoding="utf-8"?>
<sst xmlns="http://schemas.openxmlformats.org/spreadsheetml/2006/main" count="60" uniqueCount="56">
  <si>
    <t>Grazing Unit Type</t>
  </si>
  <si>
    <t>Date Range</t>
  </si>
  <si>
    <t>Recovery Days</t>
  </si>
  <si>
    <t>Forage Production</t>
  </si>
  <si>
    <t>Grazing Unit Demand</t>
  </si>
  <si>
    <t>Dry Cow</t>
  </si>
  <si>
    <t>Acres</t>
  </si>
  <si>
    <t>Grazing Plan Worksheet: Forage Production and Grazing Demand</t>
  </si>
  <si>
    <t>1. Enter your values in the gray cells.  The spreadsheet will calculate all other values.</t>
  </si>
  <si>
    <t xml:space="preserve">2. Use the forage production and grazing unit demand calculators on this page to determine projected forage inventory and grazing unit intake demand.  </t>
  </si>
  <si>
    <t>1. Enter your values in the shaded cells.  The spreadsheet will calculate all other values.</t>
  </si>
  <si>
    <t>Grazing Utilization</t>
  </si>
  <si>
    <t>Percentage of Root Growth Stopped</t>
  </si>
  <si>
    <t>Grazing Cycle</t>
  </si>
  <si>
    <t>Grazing Utilization vs. Dimished Root Growth</t>
  </si>
  <si>
    <t xml:space="preserve">Grazing Animal </t>
  </si>
  <si>
    <t>Cow Calf Pair</t>
  </si>
  <si>
    <t>Dry Matter Demand as a % of Body Wt.</t>
  </si>
  <si>
    <t>Beef Yearling</t>
  </si>
  <si>
    <t>Lactating Dairy Cow</t>
  </si>
  <si>
    <t>Lactating Doe</t>
  </si>
  <si>
    <t>Lactating Ewe</t>
  </si>
  <si>
    <t>Growing Lamb or Kid</t>
  </si>
  <si>
    <t>Dry Ewe or Doe</t>
  </si>
  <si>
    <t>Lactating Suri Alpaca Female</t>
  </si>
  <si>
    <t>Suri Alpaca Female, 100 days Prepartum</t>
  </si>
  <si>
    <t>Suri Alpaca Male, Non-Breeding Female</t>
  </si>
  <si>
    <t xml:space="preserve">                           *General Recommendations for Dry Matter Demand</t>
  </si>
  <si>
    <t>INSTRUCTIONS</t>
  </si>
  <si>
    <t>Forage Available Lbs. per Paddock</t>
  </si>
  <si>
    <t xml:space="preserve">Grazing Unit No.Head </t>
  </si>
  <si>
    <t>Grazing Period days</t>
  </si>
  <si>
    <t xml:space="preserve">Matching Forage Inventory With Grazing Demand For Each Grazing Period </t>
  </si>
  <si>
    <r>
      <t xml:space="preserve">Number of Paddocks </t>
    </r>
    <r>
      <rPr>
        <b/>
        <vertAlign val="superscript"/>
        <sz val="11"/>
        <color theme="1"/>
        <rFont val="Calibri"/>
        <family val="2"/>
        <scheme val="minor"/>
      </rPr>
      <t>a</t>
    </r>
  </si>
  <si>
    <r>
      <rPr>
        <vertAlign val="superscript"/>
        <sz val="11"/>
        <color theme="1"/>
        <rFont val="Calibri"/>
        <family val="2"/>
        <scheme val="minor"/>
      </rPr>
      <t xml:space="preserve">c </t>
    </r>
    <r>
      <rPr>
        <sz val="11"/>
        <color theme="1"/>
        <rFont val="Calibri"/>
        <family val="2"/>
        <scheme val="minor"/>
      </rPr>
      <t>Forage Production Per Paddock = production per acre at turn in (sheet 1) X average paddock size</t>
    </r>
  </si>
  <si>
    <r>
      <t xml:space="preserve">Average Paddock Size </t>
    </r>
    <r>
      <rPr>
        <b/>
        <vertAlign val="superscript"/>
        <sz val="11"/>
        <color theme="1"/>
        <rFont val="Calibri"/>
        <family val="2"/>
        <scheme val="minor"/>
      </rPr>
      <t>b</t>
    </r>
  </si>
  <si>
    <r>
      <t xml:space="preserve">Forage Production Lbs. Per Paddock </t>
    </r>
    <r>
      <rPr>
        <b/>
        <vertAlign val="superscript"/>
        <sz val="11"/>
        <color theme="1"/>
        <rFont val="Calibri"/>
        <family val="2"/>
        <scheme val="minor"/>
      </rPr>
      <t>c</t>
    </r>
  </si>
  <si>
    <r>
      <t xml:space="preserve">Grazing Utilization </t>
    </r>
    <r>
      <rPr>
        <b/>
        <vertAlign val="superscript"/>
        <sz val="11"/>
        <color theme="1"/>
        <rFont val="Calibri"/>
        <family val="2"/>
        <scheme val="minor"/>
      </rPr>
      <t>d</t>
    </r>
  </si>
  <si>
    <r>
      <t xml:space="preserve">Paddock Residual Lbs. per Acre </t>
    </r>
    <r>
      <rPr>
        <b/>
        <vertAlign val="superscript"/>
        <sz val="11"/>
        <color theme="1"/>
        <rFont val="Calibri"/>
        <family val="2"/>
        <scheme val="minor"/>
      </rPr>
      <t>e</t>
    </r>
  </si>
  <si>
    <t xml:space="preserve">Grazing Unit Demand </t>
  </si>
  <si>
    <t xml:space="preserve">Paddock Residual Lbs. </t>
  </si>
  <si>
    <r>
      <rPr>
        <vertAlign val="superscript"/>
        <sz val="11"/>
        <color theme="1"/>
        <rFont val="Calibri"/>
        <family val="2"/>
        <scheme val="minor"/>
      </rPr>
      <t>a</t>
    </r>
    <r>
      <rPr>
        <sz val="11"/>
        <color theme="1"/>
        <rFont val="Calibri"/>
        <family val="2"/>
        <scheme val="minor"/>
      </rPr>
      <t xml:space="preserve"> Number of Paddocks = Recovery Rest Period/Paddock Grazing Period +1 paddock</t>
    </r>
  </si>
  <si>
    <r>
      <rPr>
        <vertAlign val="superscript"/>
        <sz val="11"/>
        <color theme="1"/>
        <rFont val="Calibri"/>
        <family val="2"/>
        <scheme val="minor"/>
      </rPr>
      <t xml:space="preserve">b </t>
    </r>
    <r>
      <rPr>
        <sz val="11"/>
        <color theme="1"/>
        <rFont val="Calibri"/>
        <family val="2"/>
        <scheme val="minor"/>
      </rPr>
      <t>Average Paddock Size = acres/ number of paddocks</t>
    </r>
  </si>
  <si>
    <r>
      <rPr>
        <vertAlign val="superscript"/>
        <sz val="11"/>
        <color theme="1"/>
        <rFont val="Calibri"/>
        <family val="2"/>
        <scheme val="minor"/>
      </rPr>
      <t>d</t>
    </r>
    <r>
      <rPr>
        <sz val="11"/>
        <color theme="1"/>
        <rFont val="Calibri"/>
        <family val="2"/>
        <scheme val="minor"/>
      </rPr>
      <t xml:space="preserve"> Grazing Utilization Range: 35% to 75% - see table at right  for amount of diminished root growth.</t>
    </r>
  </si>
  <si>
    <r>
      <rPr>
        <vertAlign val="superscript"/>
        <sz val="11"/>
        <color theme="1"/>
        <rFont val="Calibri"/>
        <family val="2"/>
        <scheme val="minor"/>
      </rPr>
      <t>e</t>
    </r>
    <r>
      <rPr>
        <sz val="11"/>
        <color theme="1"/>
        <rFont val="Calibri"/>
        <family val="2"/>
        <scheme val="minor"/>
      </rPr>
      <t xml:space="preserve"> To convert paddock residual lbs. to lbs. per acre, divide by average paddock size (e.g., 3500 lbs. / 2 acres= 1750 lbs. per acre)</t>
    </r>
  </si>
  <si>
    <t>2. Grazing Period 1 will set up the grazing wedge that the rest of the grazing season's forage production will depend upon. It is key that the desired recovery period is established during Grazing Period 1 and maintained throughout subsequent grazing periods.</t>
  </si>
  <si>
    <t>3. In many environs, foage production will vary throughout the season, with cool-season grasses diminishing in the hot months. For this reason, the calculator looks at each  grazing period or cycle. If the grazier can keep forage production relatively constant through the incorporation of warm-season perennials and annuals, so much the better!</t>
  </si>
  <si>
    <t>4. Use the grazing utilization box to determine how muich paddock residual you leave behind. Fifty percent is recommended during the active grazing season and no more than 75 percent during stockpiled grazing season (winter).</t>
  </si>
  <si>
    <t>5. The Forage Inventory vs Grazing  Demand column is the bottom line. It will tell you if you have enough forage in each grazing period to sustain the grazing unit you are working with. If it is deficient, you must reduce grazing animal numbers or find additonal pasture. It if is in excesss, you can add more livestock. Remember, 50% utilization is a good target.</t>
  </si>
  <si>
    <t>Forage Production lbs/acre/day</t>
  </si>
  <si>
    <t xml:space="preserve"> Forage Production lbs/acre at turn in</t>
  </si>
  <si>
    <t>DM Demand Per Grazing Unit lbs/day</t>
  </si>
  <si>
    <t>DM Demand/Hd * lbs</t>
  </si>
  <si>
    <t>3. Use the Reconciliation Sheet to determine the projected stocking rate for each grazing period. Note that the calculator will calculate the pounds of paddock residual. This is as important as the livestock you are feeding. Residual that is cycled through the rhizophere  provides carbon and other nutrients for the soil microbes and ends up as plant-available nutrients. Soil microbes are essential to maintaining soil health, a functioning soil, and less inputs such as fertiizer and pesticides.</t>
  </si>
  <si>
    <t>4. The calculator on the Reconciliation tab below will determine if the forage production, or inventory, is adequate to feed your livestock while maintaining a residual base to feed soil microbes.</t>
  </si>
  <si>
    <r>
      <t>Forage:</t>
    </r>
    <r>
      <rPr>
        <b/>
        <sz val="11"/>
        <color theme="9" tint="-0.249977111117893"/>
        <rFont val="Calibri"/>
        <family val="2"/>
        <scheme val="minor"/>
      </rPr>
      <t xml:space="preserve"> Adequate</t>
    </r>
    <r>
      <rPr>
        <b/>
        <sz val="11"/>
        <color theme="9"/>
        <rFont val="Calibri"/>
        <family val="2"/>
        <scheme val="minor"/>
      </rPr>
      <t xml:space="preserve"> </t>
    </r>
    <r>
      <rPr>
        <b/>
        <sz val="11"/>
        <color theme="1"/>
        <rFont val="Calibri"/>
        <family val="2"/>
        <scheme val="minor"/>
      </rPr>
      <t xml:space="preserve">          or            </t>
    </r>
    <r>
      <rPr>
        <b/>
        <sz val="11"/>
        <color rgb="FFFF0000"/>
        <rFont val="Calibri"/>
        <family val="2"/>
        <scheme val="minor"/>
      </rPr>
      <t>Deficient</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</si>
</sst>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4"/>
      <color theme="1"/>
      <name val="Calibri"/>
      <family val="2"/>
      <scheme val="minor"/>
    </font>
    <font>
      <sz val="11"/>
      <color rgb="FFFF0000"/>
      <name val="Calibri"/>
      <family val="2"/>
      <scheme val="minor"/>
    </font>
    <font>
      <b/>
      <sz val="24"/>
      <color theme="1"/>
      <name val="Calibri"/>
      <family val="2"/>
      <scheme val="minor"/>
    </font>
    <font>
      <b/>
      <sz val="11"/>
      <color theme="1"/>
      <name val="Calibri"/>
      <family val="2"/>
      <scheme val="minor"/>
    </font>
    <font>
      <sz val="11"/>
      <color theme="1"/>
      <name val="Times New Roman"/>
      <family val="1"/>
    </font>
    <font>
      <b/>
      <vertAlign val="superscript"/>
      <sz val="11"/>
      <color theme="1"/>
      <name val="Calibri"/>
      <family val="2"/>
      <scheme val="minor"/>
    </font>
    <font>
      <vertAlign val="superscript"/>
      <sz val="11"/>
      <color theme="1"/>
      <name val="Calibri"/>
      <family val="2"/>
      <scheme val="minor"/>
    </font>
    <font>
      <b/>
      <sz val="12"/>
      <color theme="1"/>
      <name val="Calibri"/>
      <family val="2"/>
      <scheme val="minor"/>
    </font>
    <font>
      <sz val="12"/>
      <color theme="1"/>
      <name val="Calibri"/>
      <family val="2"/>
      <scheme val="minor"/>
    </font>
    <font>
      <b/>
      <sz val="11"/>
      <color theme="9"/>
      <name val="Calibri"/>
      <family val="2"/>
      <scheme val="minor"/>
    </font>
    <font>
      <b/>
      <sz val="11"/>
      <color rgb="FFFF0000"/>
      <name val="Calibri"/>
      <family val="2"/>
      <scheme val="minor"/>
    </font>
    <font>
      <b/>
      <sz val="11"/>
      <color theme="9" tint="-0.249977111117893"/>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cellStyleXfs>
  <cellXfs count="63">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center" vertical="top" wrapText="1"/>
    </xf>
    <xf numFmtId="0" fontId="1" fillId="0" borderId="0" xfId="0" applyFont="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0" borderId="0" xfId="0" applyFont="1"/>
    <xf numFmtId="0" fontId="0" fillId="0" borderId="1" xfId="0" applyBorder="1"/>
    <xf numFmtId="1" fontId="0" fillId="0" borderId="1" xfId="0" applyNumberFormat="1" applyBorder="1"/>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horizontal="center" vertical="top" wrapText="1"/>
    </xf>
    <xf numFmtId="0" fontId="0" fillId="0" borderId="1" xfId="0" applyBorder="1" applyAlignment="1">
      <alignment horizontal="right"/>
    </xf>
    <xf numFmtId="0" fontId="0" fillId="0" borderId="1" xfId="0" applyBorder="1" applyAlignment="1"/>
    <xf numFmtId="164" fontId="0" fillId="0" borderId="1" xfId="0" applyNumberFormat="1" applyBorder="1"/>
    <xf numFmtId="0" fontId="0" fillId="0" borderId="1" xfId="0" applyBorder="1" applyAlignment="1">
      <alignment horizontal="center"/>
    </xf>
    <xf numFmtId="0" fontId="3" fillId="0" borderId="0" xfId="0" applyFont="1"/>
    <xf numFmtId="0" fontId="0" fillId="0" borderId="0" xfId="0" applyBorder="1" applyAlignment="1">
      <alignment horizontal="center"/>
    </xf>
    <xf numFmtId="0" fontId="0" fillId="0" borderId="0" xfId="0" applyBorder="1"/>
    <xf numFmtId="0" fontId="0" fillId="5" borderId="0" xfId="0" applyFill="1" applyBorder="1"/>
    <xf numFmtId="0" fontId="4" fillId="5" borderId="0" xfId="0" applyFont="1" applyFill="1" applyBorder="1"/>
    <xf numFmtId="0" fontId="5" fillId="0" borderId="0" xfId="0" applyFont="1" applyAlignment="1">
      <alignment vertical="center"/>
    </xf>
    <xf numFmtId="0" fontId="0" fillId="5" borderId="0" xfId="0" applyFill="1" applyBorder="1" applyAlignment="1">
      <alignment horizontal="right" vertical="top" wrapText="1"/>
    </xf>
    <xf numFmtId="0" fontId="4" fillId="0" borderId="0" xfId="0" applyFont="1"/>
    <xf numFmtId="0" fontId="0" fillId="4" borderId="1" xfId="0" applyFill="1" applyBorder="1" applyProtection="1">
      <protection locked="0"/>
    </xf>
    <xf numFmtId="0" fontId="0" fillId="4" borderId="1" xfId="0" applyFill="1" applyBorder="1" applyAlignment="1" applyProtection="1">
      <alignment horizontal="right" vertical="top" wrapText="1"/>
      <protection locked="0"/>
    </xf>
    <xf numFmtId="0" fontId="0" fillId="6" borderId="1" xfId="0" applyFill="1" applyBorder="1" applyAlignment="1">
      <alignment horizontal="center" wrapText="1"/>
    </xf>
    <xf numFmtId="0" fontId="0" fillId="3" borderId="1" xfId="0" applyFill="1" applyBorder="1" applyAlignment="1">
      <alignment horizontal="center" wrapText="1"/>
    </xf>
    <xf numFmtId="1" fontId="0" fillId="3" borderId="1" xfId="0" applyNumberFormat="1" applyFill="1" applyBorder="1" applyAlignment="1">
      <alignment horizontal="center" wrapText="1"/>
    </xf>
    <xf numFmtId="0" fontId="4" fillId="0" borderId="1" xfId="0" applyFont="1" applyBorder="1" applyAlignment="1">
      <alignment horizontal="center" vertical="center" wrapText="1"/>
    </xf>
    <xf numFmtId="0" fontId="8" fillId="0" borderId="0" xfId="0" applyFont="1" applyAlignment="1">
      <alignment vertical="center"/>
    </xf>
    <xf numFmtId="0" fontId="9" fillId="0" borderId="0" xfId="0" applyFont="1"/>
    <xf numFmtId="0" fontId="4" fillId="0" borderId="1" xfId="0" applyFont="1" applyBorder="1" applyAlignment="1">
      <alignment horizontal="center" vertical="center"/>
    </xf>
    <xf numFmtId="1" fontId="0" fillId="3" borderId="1" xfId="0" applyNumberFormat="1" applyFill="1" applyBorder="1" applyAlignment="1">
      <alignment horizontal="right"/>
    </xf>
    <xf numFmtId="9" fontId="0" fillId="2" borderId="1" xfId="0" applyNumberFormat="1" applyFill="1" applyBorder="1" applyProtection="1">
      <protection locked="0"/>
    </xf>
    <xf numFmtId="10" fontId="0" fillId="0" borderId="4" xfId="0" applyNumberFormat="1" applyBorder="1" applyAlignment="1">
      <alignment horizontal="center"/>
    </xf>
    <xf numFmtId="10" fontId="0" fillId="0" borderId="5" xfId="0" applyNumberFormat="1" applyBorder="1" applyAlignment="1">
      <alignment horizontal="center"/>
    </xf>
    <xf numFmtId="0" fontId="0" fillId="0" borderId="4" xfId="0" applyBorder="1" applyAlignment="1"/>
    <xf numFmtId="0" fontId="0" fillId="0" borderId="0" xfId="0" applyBorder="1" applyAlignment="1"/>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10" fontId="0" fillId="0" borderId="6" xfId="0" applyNumberFormat="1" applyBorder="1" applyAlignment="1">
      <alignment horizontal="center"/>
    </xf>
    <xf numFmtId="10" fontId="0" fillId="0" borderId="8" xfId="0" applyNumberFormat="1" applyBorder="1" applyAlignment="1">
      <alignment horizontal="center"/>
    </xf>
    <xf numFmtId="0" fontId="0" fillId="0" borderId="4" xfId="0" applyFont="1" applyBorder="1" applyAlignment="1">
      <alignment vertical="center"/>
    </xf>
    <xf numFmtId="0" fontId="0" fillId="0" borderId="0" xfId="0" applyFont="1" applyBorder="1" applyAlignment="1">
      <alignment vertical="center"/>
    </xf>
    <xf numFmtId="0" fontId="0" fillId="0" borderId="5" xfId="0" applyFont="1" applyBorder="1" applyAlignment="1">
      <alignment vertical="center"/>
    </xf>
    <xf numFmtId="0" fontId="1" fillId="0" borderId="0" xfId="0" applyFont="1" applyAlignment="1">
      <alignment horizontal="center"/>
    </xf>
    <xf numFmtId="0" fontId="0" fillId="0" borderId="0" xfId="0" applyAlignment="1">
      <alignment horizontal="center"/>
    </xf>
    <xf numFmtId="0" fontId="1" fillId="0" borderId="7" xfId="0" applyFont="1" applyBorder="1" applyAlignment="1">
      <alignment horizontal="center"/>
    </xf>
    <xf numFmtId="0" fontId="0" fillId="0" borderId="7" xfId="0" applyBorder="1" applyAlignment="1">
      <alignment horizontal="center"/>
    </xf>
    <xf numFmtId="0" fontId="4" fillId="0" borderId="7" xfId="0" applyFont="1" applyBorder="1" applyAlignment="1"/>
    <xf numFmtId="10" fontId="0" fillId="0" borderId="2" xfId="0" applyNumberFormat="1" applyBorder="1" applyAlignment="1">
      <alignment horizontal="center"/>
    </xf>
    <xf numFmtId="10" fontId="0" fillId="0" borderId="3" xfId="0" applyNumberFormat="1" applyBorder="1" applyAlignment="1">
      <alignment horizontal="center"/>
    </xf>
    <xf numFmtId="0" fontId="4" fillId="0" borderId="11" xfId="0" applyFont="1" applyBorder="1" applyAlignment="1"/>
    <xf numFmtId="0" fontId="4" fillId="0" borderId="9" xfId="0" applyFont="1" applyBorder="1" applyAlignment="1"/>
    <xf numFmtId="0" fontId="4" fillId="0" borderId="10" xfId="0" applyFont="1" applyBorder="1" applyAlignment="1"/>
    <xf numFmtId="0" fontId="0" fillId="0" borderId="2" xfId="0" applyBorder="1" applyAlignment="1"/>
    <xf numFmtId="0" fontId="0" fillId="0" borderId="12" xfId="0" applyBorder="1" applyAlignment="1"/>
    <xf numFmtId="0" fontId="0" fillId="0" borderId="3" xfId="0" applyBorder="1" applyAlignment="1"/>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465666</xdr:colOff>
      <xdr:row>41</xdr:row>
      <xdr:rowOff>131213</xdr:rowOff>
    </xdr:from>
    <xdr:to>
      <xdr:col>9</xdr:col>
      <xdr:colOff>609769</xdr:colOff>
      <xdr:row>46</xdr:row>
      <xdr:rowOff>185105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1999" y="7169130"/>
          <a:ext cx="4165770" cy="1006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34</xdr:row>
      <xdr:rowOff>0</xdr:rowOff>
    </xdr:from>
    <xdr:to>
      <xdr:col>13</xdr:col>
      <xdr:colOff>289095</xdr:colOff>
      <xdr:row>39</xdr:row>
      <xdr:rowOff>53892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0" y="8429625"/>
          <a:ext cx="4165770" cy="1006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8"/>
  <sheetViews>
    <sheetView zoomScale="90" zoomScaleNormal="90" workbookViewId="0">
      <selection activeCell="M10" sqref="M10"/>
    </sheetView>
  </sheetViews>
  <sheetFormatPr defaultRowHeight="15" x14ac:dyDescent="0.25"/>
  <cols>
    <col min="2" max="2" width="11.28515625" customWidth="1"/>
    <col min="3" max="3" width="16.28515625" customWidth="1"/>
    <col min="4" max="4" width="8.140625" customWidth="1"/>
    <col min="5" max="5" width="16.7109375" customWidth="1"/>
    <col min="6" max="7" width="12.42578125" customWidth="1"/>
    <col min="8" max="9" width="17.7109375" customWidth="1"/>
    <col min="10" max="10" width="9.42578125" customWidth="1"/>
    <col min="11" max="11" width="10" customWidth="1"/>
    <col min="12" max="12" width="13" customWidth="1"/>
    <col min="13" max="13" width="14" customWidth="1"/>
    <col min="14" max="14" width="18.140625" customWidth="1"/>
    <col min="15" max="15" width="19.5703125" customWidth="1"/>
  </cols>
  <sheetData>
    <row r="2" spans="2:14" x14ac:dyDescent="0.25">
      <c r="C2" s="8"/>
    </row>
    <row r="3" spans="2:14" x14ac:dyDescent="0.25">
      <c r="C3" s="8"/>
    </row>
    <row r="4" spans="2:14" ht="31.5" x14ac:dyDescent="0.5">
      <c r="D4" s="18" t="s">
        <v>7</v>
      </c>
      <c r="G4" s="4"/>
      <c r="I4" s="2"/>
    </row>
    <row r="5" spans="2:14" ht="18.75" x14ac:dyDescent="0.3">
      <c r="C5" s="4"/>
    </row>
    <row r="6" spans="2:14" x14ac:dyDescent="0.25">
      <c r="J6" s="1"/>
    </row>
    <row r="7" spans="2:14" ht="18.75" x14ac:dyDescent="0.3">
      <c r="B7" s="50" t="s">
        <v>3</v>
      </c>
      <c r="C7" s="51"/>
      <c r="D7" s="51"/>
      <c r="E7" s="51"/>
      <c r="F7" s="51"/>
      <c r="G7" s="51"/>
      <c r="H7" s="51"/>
      <c r="J7" s="52" t="s">
        <v>4</v>
      </c>
      <c r="K7" s="53"/>
      <c r="L7" s="53"/>
      <c r="M7" s="53"/>
      <c r="N7" s="53"/>
    </row>
    <row r="8" spans="2:14" s="6" customFormat="1" ht="49.5" customHeight="1" x14ac:dyDescent="0.25">
      <c r="B8" s="31" t="s">
        <v>13</v>
      </c>
      <c r="C8" s="34" t="s">
        <v>1</v>
      </c>
      <c r="D8" s="34" t="s">
        <v>6</v>
      </c>
      <c r="E8" s="31" t="s">
        <v>49</v>
      </c>
      <c r="F8" s="31" t="s">
        <v>2</v>
      </c>
      <c r="G8" s="31" t="s">
        <v>31</v>
      </c>
      <c r="H8" s="31" t="s">
        <v>50</v>
      </c>
      <c r="I8" s="5"/>
      <c r="J8" s="31" t="s">
        <v>13</v>
      </c>
      <c r="K8" s="31" t="s">
        <v>0</v>
      </c>
      <c r="L8" s="31" t="s">
        <v>52</v>
      </c>
      <c r="M8" s="31" t="s">
        <v>30</v>
      </c>
      <c r="N8" s="31" t="s">
        <v>51</v>
      </c>
    </row>
    <row r="9" spans="2:14" x14ac:dyDescent="0.25">
      <c r="B9" s="11"/>
      <c r="C9" s="9"/>
      <c r="D9" s="9"/>
      <c r="E9" s="12"/>
      <c r="F9" s="13"/>
      <c r="G9" s="13"/>
      <c r="H9" s="12"/>
      <c r="I9" s="3"/>
      <c r="J9" s="9"/>
      <c r="K9" s="9"/>
      <c r="L9" s="15"/>
      <c r="M9" s="11"/>
      <c r="N9" s="15"/>
    </row>
    <row r="10" spans="2:14" x14ac:dyDescent="0.25">
      <c r="B10" s="17">
        <v>1</v>
      </c>
      <c r="C10" s="26"/>
      <c r="D10" s="26"/>
      <c r="E10" s="27"/>
      <c r="F10" s="27"/>
      <c r="G10" s="27"/>
      <c r="H10" s="14">
        <f>(E10*F10)</f>
        <v>0</v>
      </c>
      <c r="J10" s="17">
        <v>1</v>
      </c>
      <c r="K10" s="26"/>
      <c r="L10" s="26"/>
      <c r="M10" s="26"/>
      <c r="N10" s="17">
        <f>(L10*M10)</f>
        <v>0</v>
      </c>
    </row>
    <row r="11" spans="2:14" x14ac:dyDescent="0.25">
      <c r="B11" s="17">
        <v>2</v>
      </c>
      <c r="C11" s="26"/>
      <c r="D11" s="26"/>
      <c r="E11" s="27"/>
      <c r="F11" s="27"/>
      <c r="G11" s="27"/>
      <c r="H11" s="14">
        <f t="shared" ref="H11:H16" si="0">(E11*F11)</f>
        <v>0</v>
      </c>
      <c r="J11" s="17">
        <v>2</v>
      </c>
      <c r="K11" s="26"/>
      <c r="L11" s="26"/>
      <c r="M11" s="26"/>
      <c r="N11" s="17">
        <f t="shared" ref="N11:N16" si="1">(L11*M11)</f>
        <v>0</v>
      </c>
    </row>
    <row r="12" spans="2:14" x14ac:dyDescent="0.25">
      <c r="B12" s="17">
        <v>3</v>
      </c>
      <c r="C12" s="26"/>
      <c r="D12" s="26"/>
      <c r="E12" s="27"/>
      <c r="F12" s="27"/>
      <c r="G12" s="27"/>
      <c r="H12" s="14">
        <f>(E12*F12)</f>
        <v>0</v>
      </c>
      <c r="J12" s="17">
        <v>3</v>
      </c>
      <c r="K12" s="26"/>
      <c r="L12" s="26"/>
      <c r="M12" s="26"/>
      <c r="N12" s="17">
        <f t="shared" si="1"/>
        <v>0</v>
      </c>
    </row>
    <row r="13" spans="2:14" x14ac:dyDescent="0.25">
      <c r="B13" s="17">
        <v>4</v>
      </c>
      <c r="C13" s="26"/>
      <c r="D13" s="26"/>
      <c r="E13" s="27"/>
      <c r="F13" s="27"/>
      <c r="G13" s="27"/>
      <c r="H13" s="14">
        <f t="shared" si="0"/>
        <v>0</v>
      </c>
      <c r="J13" s="17">
        <v>4</v>
      </c>
      <c r="K13" s="26"/>
      <c r="L13" s="26"/>
      <c r="M13" s="26"/>
      <c r="N13" s="17">
        <f>(L13*M13)</f>
        <v>0</v>
      </c>
    </row>
    <row r="14" spans="2:14" x14ac:dyDescent="0.25">
      <c r="B14" s="17">
        <v>5</v>
      </c>
      <c r="C14" s="26"/>
      <c r="D14" s="26"/>
      <c r="E14" s="27"/>
      <c r="F14" s="27"/>
      <c r="G14" s="27"/>
      <c r="H14" s="9">
        <f t="shared" si="0"/>
        <v>0</v>
      </c>
      <c r="J14" s="17">
        <v>5</v>
      </c>
      <c r="K14" s="26"/>
      <c r="L14" s="26"/>
      <c r="M14" s="26"/>
      <c r="N14" s="17">
        <f t="shared" si="1"/>
        <v>0</v>
      </c>
    </row>
    <row r="15" spans="2:14" x14ac:dyDescent="0.25">
      <c r="B15" s="17">
        <v>6</v>
      </c>
      <c r="C15" s="26"/>
      <c r="D15" s="26"/>
      <c r="E15" s="27"/>
      <c r="F15" s="27"/>
      <c r="G15" s="27"/>
      <c r="H15" s="9">
        <f t="shared" si="0"/>
        <v>0</v>
      </c>
      <c r="J15" s="17">
        <v>6</v>
      </c>
      <c r="K15" s="26"/>
      <c r="L15" s="26"/>
      <c r="M15" s="26"/>
      <c r="N15" s="17">
        <f>(L15*M15)</f>
        <v>0</v>
      </c>
    </row>
    <row r="16" spans="2:14" x14ac:dyDescent="0.25">
      <c r="B16" s="17">
        <v>7</v>
      </c>
      <c r="C16" s="26"/>
      <c r="D16" s="26"/>
      <c r="E16" s="27"/>
      <c r="F16" s="27"/>
      <c r="G16" s="27"/>
      <c r="H16" s="9">
        <f t="shared" si="0"/>
        <v>0</v>
      </c>
      <c r="J16" s="17">
        <v>7</v>
      </c>
      <c r="K16" s="26"/>
      <c r="L16" s="26"/>
      <c r="M16" s="26"/>
      <c r="N16" s="17">
        <f t="shared" si="1"/>
        <v>0</v>
      </c>
    </row>
    <row r="17" spans="2:15" x14ac:dyDescent="0.25">
      <c r="B17" s="19"/>
      <c r="C17" s="21"/>
      <c r="D17" s="21"/>
      <c r="E17" s="24"/>
      <c r="F17" s="24"/>
      <c r="G17" s="24"/>
      <c r="H17" s="20"/>
      <c r="J17" s="19"/>
      <c r="K17" s="22"/>
      <c r="L17" s="21"/>
      <c r="M17" s="21"/>
      <c r="N17" s="20"/>
    </row>
    <row r="18" spans="2:15" x14ac:dyDescent="0.25">
      <c r="K18" s="54" t="s">
        <v>27</v>
      </c>
      <c r="L18" s="54"/>
      <c r="M18" s="54"/>
      <c r="N18" s="54"/>
      <c r="O18" s="54"/>
    </row>
    <row r="19" spans="2:15" x14ac:dyDescent="0.25">
      <c r="K19" s="57" t="s">
        <v>15</v>
      </c>
      <c r="L19" s="58"/>
      <c r="M19" s="59"/>
      <c r="N19" s="57" t="s">
        <v>17</v>
      </c>
      <c r="O19" s="59"/>
    </row>
    <row r="20" spans="2:15" x14ac:dyDescent="0.25">
      <c r="K20" s="60" t="s">
        <v>16</v>
      </c>
      <c r="L20" s="61"/>
      <c r="M20" s="62"/>
      <c r="N20" s="55">
        <v>3.2500000000000001E-2</v>
      </c>
      <c r="O20" s="56"/>
    </row>
    <row r="21" spans="2:15" x14ac:dyDescent="0.25">
      <c r="K21" s="39" t="s">
        <v>18</v>
      </c>
      <c r="L21" s="40"/>
      <c r="M21" s="41"/>
      <c r="N21" s="37">
        <v>0.03</v>
      </c>
      <c r="O21" s="38"/>
    </row>
    <row r="22" spans="2:15" x14ac:dyDescent="0.25">
      <c r="K22" s="39" t="s">
        <v>5</v>
      </c>
      <c r="L22" s="40"/>
      <c r="M22" s="41"/>
      <c r="N22" s="37">
        <v>2.5999999999999999E-2</v>
      </c>
      <c r="O22" s="38"/>
    </row>
    <row r="23" spans="2:15" x14ac:dyDescent="0.25">
      <c r="K23" s="39" t="s">
        <v>19</v>
      </c>
      <c r="L23" s="40"/>
      <c r="M23" s="41"/>
      <c r="N23" s="37">
        <v>0.04</v>
      </c>
      <c r="O23" s="38"/>
    </row>
    <row r="24" spans="2:15" x14ac:dyDescent="0.25">
      <c r="K24" s="39" t="s">
        <v>20</v>
      </c>
      <c r="L24" s="40"/>
      <c r="M24" s="41"/>
      <c r="N24" s="37">
        <v>4.4999999999999998E-2</v>
      </c>
      <c r="O24" s="38"/>
    </row>
    <row r="25" spans="2:15" x14ac:dyDescent="0.25">
      <c r="K25" s="39" t="s">
        <v>21</v>
      </c>
      <c r="L25" s="40"/>
      <c r="M25" s="41"/>
      <c r="N25" s="37">
        <v>4.4999999999999998E-2</v>
      </c>
      <c r="O25" s="38"/>
    </row>
    <row r="26" spans="2:15" x14ac:dyDescent="0.25">
      <c r="K26" s="39" t="s">
        <v>22</v>
      </c>
      <c r="L26" s="40"/>
      <c r="M26" s="41"/>
      <c r="N26" s="37">
        <v>4.4999999999999998E-2</v>
      </c>
      <c r="O26" s="38"/>
    </row>
    <row r="27" spans="2:15" x14ac:dyDescent="0.25">
      <c r="K27" s="39" t="s">
        <v>23</v>
      </c>
      <c r="L27" s="40"/>
      <c r="M27" s="41"/>
      <c r="N27" s="37">
        <v>2.5000000000000001E-2</v>
      </c>
      <c r="O27" s="38"/>
    </row>
    <row r="28" spans="2:15" x14ac:dyDescent="0.25">
      <c r="K28" s="39" t="s">
        <v>24</v>
      </c>
      <c r="L28" s="40"/>
      <c r="M28" s="41"/>
      <c r="N28" s="37">
        <v>0.03</v>
      </c>
      <c r="O28" s="38"/>
    </row>
    <row r="29" spans="2:15" x14ac:dyDescent="0.25">
      <c r="C29" s="23"/>
      <c r="K29" s="47" t="s">
        <v>25</v>
      </c>
      <c r="L29" s="48"/>
      <c r="M29" s="49"/>
      <c r="N29" s="37">
        <v>2.2499999999999999E-2</v>
      </c>
      <c r="O29" s="38"/>
    </row>
    <row r="30" spans="2:15" x14ac:dyDescent="0.25">
      <c r="K30" s="42" t="s">
        <v>26</v>
      </c>
      <c r="L30" s="43"/>
      <c r="M30" s="44"/>
      <c r="N30" s="45">
        <v>1.4999999999999999E-2</v>
      </c>
      <c r="O30" s="46"/>
    </row>
    <row r="31" spans="2:15" x14ac:dyDescent="0.25">
      <c r="B31" s="25" t="s">
        <v>28</v>
      </c>
    </row>
    <row r="32" spans="2:15" x14ac:dyDescent="0.25">
      <c r="B32" t="s">
        <v>10</v>
      </c>
    </row>
    <row r="34" spans="2:2" x14ac:dyDescent="0.25">
      <c r="B34" t="s">
        <v>9</v>
      </c>
    </row>
    <row r="36" spans="2:2" x14ac:dyDescent="0.25">
      <c r="B36" t="s">
        <v>53</v>
      </c>
    </row>
    <row r="38" spans="2:2" x14ac:dyDescent="0.25">
      <c r="B38" t="s">
        <v>54</v>
      </c>
    </row>
  </sheetData>
  <sheetProtection algorithmName="SHA-512" hashValue="yOHKy7No1a41xD9rmBr+qdxXah8U9JnxjQIlk07HsIptoj0lAZtf0hfx366XSJrtQVs7XNcIbe2gmDSJQeyrBg==" saltValue="CWs/Cqx+bAGymNV682gwKw==" spinCount="100000" sheet="1" objects="1" scenarios="1" selectLockedCells="1"/>
  <mergeCells count="27">
    <mergeCell ref="B7:H7"/>
    <mergeCell ref="J7:N7"/>
    <mergeCell ref="K18:O18"/>
    <mergeCell ref="N25:O25"/>
    <mergeCell ref="N24:O24"/>
    <mergeCell ref="N23:O23"/>
    <mergeCell ref="N22:O22"/>
    <mergeCell ref="N21:O21"/>
    <mergeCell ref="N20:O20"/>
    <mergeCell ref="K19:M19"/>
    <mergeCell ref="K20:M20"/>
    <mergeCell ref="N19:O19"/>
    <mergeCell ref="K22:M22"/>
    <mergeCell ref="K21:M21"/>
    <mergeCell ref="K23:M23"/>
    <mergeCell ref="K30:M30"/>
    <mergeCell ref="N30:O30"/>
    <mergeCell ref="N29:O29"/>
    <mergeCell ref="N28:O28"/>
    <mergeCell ref="N27:O27"/>
    <mergeCell ref="K28:M28"/>
    <mergeCell ref="K29:M29"/>
    <mergeCell ref="N26:O26"/>
    <mergeCell ref="K24:M24"/>
    <mergeCell ref="K25:M25"/>
    <mergeCell ref="K26:M26"/>
    <mergeCell ref="K27:M2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8"/>
  <sheetViews>
    <sheetView tabSelected="1" workbookViewId="0">
      <selection activeCell="G4" sqref="G4"/>
    </sheetView>
  </sheetViews>
  <sheetFormatPr defaultRowHeight="15" x14ac:dyDescent="0.25"/>
  <cols>
    <col min="1" max="1" width="3.85546875" customWidth="1"/>
    <col min="2" max="2" width="7.42578125" customWidth="1"/>
    <col min="3" max="3" width="5.5703125" customWidth="1"/>
    <col min="4" max="4" width="10.7109375" customWidth="1"/>
    <col min="5" max="5" width="8.140625" customWidth="1"/>
    <col min="6" max="6" width="10.42578125" customWidth="1"/>
    <col min="7" max="7" width="11.5703125" customWidth="1"/>
    <col min="8" max="9" width="9.42578125" customWidth="1"/>
    <col min="11" max="11" width="8.42578125" customWidth="1"/>
    <col min="12" max="12" width="12.5703125" customWidth="1"/>
    <col min="14" max="14" width="21.140625" customWidth="1"/>
    <col min="15" max="15" width="23.140625" customWidth="1"/>
  </cols>
  <sheetData>
    <row r="1" spans="2:15" ht="18.75" x14ac:dyDescent="0.3">
      <c r="B1" s="50" t="s">
        <v>32</v>
      </c>
      <c r="C1" s="51"/>
      <c r="D1" s="51"/>
      <c r="E1" s="51"/>
      <c r="F1" s="51"/>
      <c r="G1" s="51"/>
      <c r="H1" s="51"/>
      <c r="I1" s="51"/>
      <c r="J1" s="51"/>
      <c r="K1" s="51"/>
      <c r="L1" s="51"/>
      <c r="N1" s="32" t="s">
        <v>14</v>
      </c>
      <c r="O1" s="33"/>
    </row>
    <row r="2" spans="2:15" s="7" customFormat="1" ht="75" x14ac:dyDescent="0.25">
      <c r="B2" s="31" t="s">
        <v>13</v>
      </c>
      <c r="C2" s="31" t="s">
        <v>6</v>
      </c>
      <c r="D2" s="31" t="s">
        <v>33</v>
      </c>
      <c r="E2" s="31" t="s">
        <v>35</v>
      </c>
      <c r="F2" s="31" t="s">
        <v>36</v>
      </c>
      <c r="G2" s="31" t="s">
        <v>37</v>
      </c>
      <c r="H2" s="31" t="s">
        <v>40</v>
      </c>
      <c r="I2" s="31" t="s">
        <v>38</v>
      </c>
      <c r="J2" s="31" t="s">
        <v>29</v>
      </c>
      <c r="K2" s="31" t="s">
        <v>39</v>
      </c>
      <c r="L2" s="31" t="s">
        <v>55</v>
      </c>
      <c r="N2" s="31" t="s">
        <v>11</v>
      </c>
      <c r="O2" s="31" t="s">
        <v>12</v>
      </c>
    </row>
    <row r="3" spans="2:15" x14ac:dyDescent="0.25">
      <c r="B3" s="17">
        <v>1</v>
      </c>
      <c r="C3" s="10">
        <f>'Supply and Demand'!D10</f>
        <v>0</v>
      </c>
      <c r="D3" s="10" t="e">
        <f>'Supply and Demand'!F10/'Supply and Demand'!G10+1</f>
        <v>#DIV/0!</v>
      </c>
      <c r="E3" s="16" t="e">
        <f>C3/D3</f>
        <v>#DIV/0!</v>
      </c>
      <c r="F3" s="10" t="e">
        <f>'Supply and Demand'!H10*E3</f>
        <v>#DIV/0!</v>
      </c>
      <c r="G3" s="36">
        <v>0.5</v>
      </c>
      <c r="H3" s="10" t="e">
        <f xml:space="preserve"> F3-(F3*G3)</f>
        <v>#DIV/0!</v>
      </c>
      <c r="I3" s="10" t="e">
        <f>(H3/E3)</f>
        <v>#DIV/0!</v>
      </c>
      <c r="J3" s="10" t="e">
        <f>F3*G3</f>
        <v>#DIV/0!</v>
      </c>
      <c r="K3" s="10">
        <f>'Supply and Demand'!N10*'Supply and Demand'!G10</f>
        <v>0</v>
      </c>
      <c r="L3" s="35" t="e">
        <f>(J3-K3)</f>
        <v>#DIV/0!</v>
      </c>
      <c r="N3" s="28">
        <v>10</v>
      </c>
      <c r="O3" s="29">
        <v>0</v>
      </c>
    </row>
    <row r="4" spans="2:15" x14ac:dyDescent="0.25">
      <c r="B4" s="17">
        <v>2</v>
      </c>
      <c r="C4" s="10">
        <f>'Supply and Demand'!D11</f>
        <v>0</v>
      </c>
      <c r="D4" s="10" t="e">
        <f>'Supply and Demand'!F11/'Supply and Demand'!G11+1</f>
        <v>#DIV/0!</v>
      </c>
      <c r="E4" s="16" t="e">
        <f t="shared" ref="E4:E9" si="0">C4/D4</f>
        <v>#DIV/0!</v>
      </c>
      <c r="F4" s="10" t="e">
        <f>'Supply and Demand'!H11*E4</f>
        <v>#DIV/0!</v>
      </c>
      <c r="G4" s="36"/>
      <c r="H4" s="10" t="e">
        <f xml:space="preserve"> F4-(F4*G4)</f>
        <v>#DIV/0!</v>
      </c>
      <c r="I4" s="10" t="e">
        <f t="shared" ref="I4:I9" si="1">(H4/E4)</f>
        <v>#DIV/0!</v>
      </c>
      <c r="J4" s="10" t="e">
        <f t="shared" ref="J4:J9" si="2">F4*G4</f>
        <v>#DIV/0!</v>
      </c>
      <c r="K4" s="10">
        <f>'Supply and Demand'!N11*'Supply and Demand'!G11</f>
        <v>0</v>
      </c>
      <c r="L4" s="35" t="e">
        <f t="shared" ref="L4:L9" si="3">(J4-K4)</f>
        <v>#DIV/0!</v>
      </c>
      <c r="N4" s="28">
        <v>20</v>
      </c>
      <c r="O4" s="29">
        <v>0</v>
      </c>
    </row>
    <row r="5" spans="2:15" x14ac:dyDescent="0.25">
      <c r="B5" s="17">
        <v>3</v>
      </c>
      <c r="C5" s="10">
        <f>'Supply and Demand'!D12</f>
        <v>0</v>
      </c>
      <c r="D5" s="10" t="e">
        <f>'Supply and Demand'!F12/'Supply and Demand'!G12+1</f>
        <v>#DIV/0!</v>
      </c>
      <c r="E5" s="16" t="e">
        <f>C5/D5</f>
        <v>#DIV/0!</v>
      </c>
      <c r="F5" s="10" t="e">
        <f>'Supply and Demand'!H12*E5</f>
        <v>#DIV/0!</v>
      </c>
      <c r="G5" s="36"/>
      <c r="H5" s="10" t="e">
        <f xml:space="preserve"> F5-(F5*G5)</f>
        <v>#DIV/0!</v>
      </c>
      <c r="I5" s="10" t="e">
        <f>(H5/E5)</f>
        <v>#DIV/0!</v>
      </c>
      <c r="J5" s="10" t="e">
        <f>F5*G5</f>
        <v>#DIV/0!</v>
      </c>
      <c r="K5" s="10">
        <f>'Supply and Demand'!N12*'Supply and Demand'!G12</f>
        <v>0</v>
      </c>
      <c r="L5" s="35" t="e">
        <f t="shared" si="3"/>
        <v>#DIV/0!</v>
      </c>
      <c r="N5" s="28">
        <v>30</v>
      </c>
      <c r="O5" s="29">
        <v>0</v>
      </c>
    </row>
    <row r="6" spans="2:15" x14ac:dyDescent="0.25">
      <c r="B6" s="17">
        <v>4</v>
      </c>
      <c r="C6" s="10">
        <f>'Supply and Demand'!D13</f>
        <v>0</v>
      </c>
      <c r="D6" s="10" t="e">
        <f>'Supply and Demand'!F13/'Supply and Demand'!G13+1</f>
        <v>#DIV/0!</v>
      </c>
      <c r="E6" s="16" t="e">
        <f t="shared" si="0"/>
        <v>#DIV/0!</v>
      </c>
      <c r="F6" s="10" t="e">
        <f>'Supply and Demand'!H13*E6</f>
        <v>#DIV/0!</v>
      </c>
      <c r="G6" s="36"/>
      <c r="H6" s="10" t="e">
        <f t="shared" ref="H6:H9" si="4" xml:space="preserve"> F6-(F6*G6)</f>
        <v>#DIV/0!</v>
      </c>
      <c r="I6" s="10" t="e">
        <f t="shared" si="1"/>
        <v>#DIV/0!</v>
      </c>
      <c r="J6" s="10" t="e">
        <f t="shared" si="2"/>
        <v>#DIV/0!</v>
      </c>
      <c r="K6" s="10">
        <f>'Supply and Demand'!N13*'Supply and Demand'!G13</f>
        <v>0</v>
      </c>
      <c r="L6" s="35" t="e">
        <f t="shared" si="3"/>
        <v>#DIV/0!</v>
      </c>
      <c r="N6" s="28">
        <v>40</v>
      </c>
      <c r="O6" s="29">
        <v>0</v>
      </c>
    </row>
    <row r="7" spans="2:15" x14ac:dyDescent="0.25">
      <c r="B7" s="17">
        <v>5</v>
      </c>
      <c r="C7" s="10">
        <f>'Supply and Demand'!D14</f>
        <v>0</v>
      </c>
      <c r="D7" s="10" t="e">
        <f>'Supply and Demand'!F14/'Supply and Demand'!G14+1</f>
        <v>#DIV/0!</v>
      </c>
      <c r="E7" s="10" t="e">
        <f t="shared" si="0"/>
        <v>#DIV/0!</v>
      </c>
      <c r="F7" s="10" t="e">
        <f>'Supply and Demand'!H14*E7</f>
        <v>#DIV/0!</v>
      </c>
      <c r="G7" s="36"/>
      <c r="H7" s="10" t="e">
        <f t="shared" si="4"/>
        <v>#DIV/0!</v>
      </c>
      <c r="I7" s="10" t="e">
        <f t="shared" si="1"/>
        <v>#DIV/0!</v>
      </c>
      <c r="J7" s="10" t="e">
        <f t="shared" si="2"/>
        <v>#DIV/0!</v>
      </c>
      <c r="K7" s="10">
        <f>'Supply and Demand'!N14*'Supply and Demand'!G14</f>
        <v>0</v>
      </c>
      <c r="L7" s="35" t="e">
        <f t="shared" si="3"/>
        <v>#DIV/0!</v>
      </c>
      <c r="N7" s="28">
        <v>50</v>
      </c>
      <c r="O7" s="30">
        <v>3</v>
      </c>
    </row>
    <row r="8" spans="2:15" x14ac:dyDescent="0.25">
      <c r="B8" s="17">
        <v>6</v>
      </c>
      <c r="C8" s="10">
        <f>'Supply and Demand'!D15</f>
        <v>0</v>
      </c>
      <c r="D8" s="10" t="e">
        <f>'Supply and Demand'!F15/'Supply and Demand'!G15+1</f>
        <v>#DIV/0!</v>
      </c>
      <c r="E8" s="10" t="e">
        <f t="shared" si="0"/>
        <v>#DIV/0!</v>
      </c>
      <c r="F8" s="10" t="e">
        <f>'Supply and Demand'!H15*E8</f>
        <v>#DIV/0!</v>
      </c>
      <c r="G8" s="36"/>
      <c r="H8" s="10" t="e">
        <f t="shared" si="4"/>
        <v>#DIV/0!</v>
      </c>
      <c r="I8" s="10" t="e">
        <f t="shared" si="1"/>
        <v>#DIV/0!</v>
      </c>
      <c r="J8" s="10" t="e">
        <f t="shared" si="2"/>
        <v>#DIV/0!</v>
      </c>
      <c r="K8" s="10">
        <f>'Supply and Demand'!N15*'Supply and Demand'!G15</f>
        <v>0</v>
      </c>
      <c r="L8" s="35" t="e">
        <f t="shared" si="3"/>
        <v>#DIV/0!</v>
      </c>
      <c r="N8" s="28">
        <v>60</v>
      </c>
      <c r="O8" s="29">
        <v>50</v>
      </c>
    </row>
    <row r="9" spans="2:15" x14ac:dyDescent="0.25">
      <c r="B9" s="17">
        <v>7</v>
      </c>
      <c r="C9" s="10">
        <f>'Supply and Demand'!D16</f>
        <v>0</v>
      </c>
      <c r="D9" s="10" t="e">
        <f>'Supply and Demand'!F16/'Supply and Demand'!G16+1</f>
        <v>#DIV/0!</v>
      </c>
      <c r="E9" s="10" t="e">
        <f t="shared" si="0"/>
        <v>#DIV/0!</v>
      </c>
      <c r="F9" s="10" t="e">
        <f>'Supply and Demand'!H16*E9</f>
        <v>#DIV/0!</v>
      </c>
      <c r="G9" s="36"/>
      <c r="H9" s="10" t="e">
        <f t="shared" si="4"/>
        <v>#DIV/0!</v>
      </c>
      <c r="I9" s="10" t="e">
        <f t="shared" si="1"/>
        <v>#DIV/0!</v>
      </c>
      <c r="J9" s="10" t="e">
        <f t="shared" si="2"/>
        <v>#DIV/0!</v>
      </c>
      <c r="K9" s="10">
        <f>'Supply and Demand'!N16*'Supply and Demand'!G16</f>
        <v>0</v>
      </c>
      <c r="L9" s="35" t="e">
        <f t="shared" si="3"/>
        <v>#DIV/0!</v>
      </c>
      <c r="N9" s="28">
        <v>70</v>
      </c>
      <c r="O9" s="29">
        <v>78</v>
      </c>
    </row>
    <row r="10" spans="2:15" x14ac:dyDescent="0.25">
      <c r="N10" s="28">
        <v>80</v>
      </c>
      <c r="O10" s="29">
        <v>100</v>
      </c>
    </row>
    <row r="11" spans="2:15" ht="17.25" x14ac:dyDescent="0.25">
      <c r="B11" t="s">
        <v>41</v>
      </c>
      <c r="N11" s="28">
        <v>90</v>
      </c>
      <c r="O11" s="29">
        <v>100</v>
      </c>
    </row>
    <row r="12" spans="2:15" ht="17.25" x14ac:dyDescent="0.25">
      <c r="B12" t="s">
        <v>42</v>
      </c>
    </row>
    <row r="13" spans="2:15" ht="17.25" x14ac:dyDescent="0.25">
      <c r="B13" t="s">
        <v>34</v>
      </c>
    </row>
    <row r="14" spans="2:15" ht="17.25" x14ac:dyDescent="0.25">
      <c r="B14" t="s">
        <v>43</v>
      </c>
    </row>
    <row r="15" spans="2:15" ht="17.25" x14ac:dyDescent="0.25">
      <c r="B15" t="s">
        <v>44</v>
      </c>
    </row>
    <row r="19" spans="2:2" x14ac:dyDescent="0.25">
      <c r="B19" s="25" t="s">
        <v>28</v>
      </c>
    </row>
    <row r="20" spans="2:2" x14ac:dyDescent="0.25">
      <c r="B20" t="s">
        <v>8</v>
      </c>
    </row>
    <row r="22" spans="2:2" x14ac:dyDescent="0.25">
      <c r="B22" t="s">
        <v>45</v>
      </c>
    </row>
    <row r="24" spans="2:2" x14ac:dyDescent="0.25">
      <c r="B24" t="s">
        <v>46</v>
      </c>
    </row>
    <row r="26" spans="2:2" x14ac:dyDescent="0.25">
      <c r="B26" t="s">
        <v>47</v>
      </c>
    </row>
    <row r="28" spans="2:2" x14ac:dyDescent="0.25">
      <c r="B28" t="s">
        <v>48</v>
      </c>
    </row>
  </sheetData>
  <sheetProtection algorithmName="SHA-512" hashValue="tmrgvL2UtPF2Z4l3Vadttq2g1x9y99RpxYkASOnkiLv5bxK+YfUTEnLjrDDg6u/m6FDYb/a1SqvUouVqZbEVTQ==" saltValue="x6g7MzvFkadrp4r9I+/JNA==" spinCount="100000" sheet="1" objects="1" scenarios="1" selectLockedCells="1"/>
  <mergeCells count="1">
    <mergeCell ref="B1:L1"/>
  </mergeCells>
  <conditionalFormatting sqref="L3:L9">
    <cfRule type="cellIs" dxfId="1" priority="2" operator="greaterThan">
      <formula>0</formula>
    </cfRule>
    <cfRule type="cellIs" dxfId="0" priority="1" operator="lessThan">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Supply and Demand</vt:lpstr>
      <vt:lpstr>Reconciliation</vt:lpstr>
    </vt:vector>
  </TitlesOfParts>
  <Company>The National Center for Appropriate Technology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DaveS</dc:creator>
  <cp:lastModifiedBy>DaveS</cp:lastModifiedBy>
  <dcterms:created xsi:type="dcterms:W3CDTF">2017-05-03T22:31:29Z</dcterms:created>
  <dcterms:modified xsi:type="dcterms:W3CDTF">2017-10-06T16:38:11Z</dcterms:modified>
</cp:coreProperties>
</file>